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ools\MSA\MSA 4th\File msa\ลองแจก\"/>
    </mc:Choice>
  </mc:AlternateContent>
  <xr:revisionPtr revIDLastSave="0" documentId="13_ncr:1_{B60428D4-9B49-487A-B35A-13DFF062346F}" xr6:coauthVersionLast="40" xr6:coauthVersionMax="40" xr10:uidLastSave="{00000000-0000-0000-0000-000000000000}"/>
  <bookViews>
    <workbookView xWindow="31320" yWindow="1170" windowWidth="20115" windowHeight="7995" xr2:uid="{00000000-000D-0000-FFFF-FFFF00000000}"/>
  </bookViews>
  <sheets>
    <sheet name="Bias 4th edition " sheetId="1" r:id="rId1"/>
  </sheets>
  <externalReferences>
    <externalReference r:id="rId2"/>
  </externalReferences>
  <definedNames>
    <definedName name="a">[1]Linearity!$M$22</definedName>
    <definedName name="alpha">[1]Linearity!$G$23</definedName>
    <definedName name="b">[1]Linearity!$M$23</definedName>
    <definedName name="gm">[1]Linearity!$E$25</definedName>
    <definedName name="_xlnm.Print_Area" localSheetId="0">'Bias 4th edition '!$A$1:$O$46</definedName>
    <definedName name="Syx">[1]Linearity!$Q$22</definedName>
    <definedName name="t_crit">[1]Linearity!$G$24</definedName>
    <definedName name="xbar">[1]Linearity!$U$22</definedName>
  </definedNames>
  <calcPr calcId="191029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7" i="1"/>
  <c r="K13" i="1" l="1"/>
  <c r="J6" i="1"/>
  <c r="N6" i="1" s="1"/>
  <c r="I6" i="1"/>
  <c r="H6" i="1"/>
  <c r="I13" i="1" s="1"/>
  <c r="J13" i="1" s="1"/>
  <c r="K6" i="1" l="1"/>
  <c r="U4" i="1" l="1"/>
  <c r="V4" i="1"/>
  <c r="W4" i="1"/>
  <c r="X4" i="1"/>
  <c r="AF4" i="1"/>
  <c r="T4" i="1"/>
  <c r="AG4" i="1"/>
  <c r="Z4" i="1"/>
  <c r="AH4" i="1"/>
  <c r="AA4" i="1"/>
  <c r="AI4" i="1"/>
  <c r="Y4" i="1"/>
  <c r="AB4" i="1"/>
  <c r="AJ4" i="1"/>
  <c r="AC4" i="1"/>
  <c r="AK4" i="1"/>
  <c r="AD4" i="1"/>
  <c r="AL4" i="1"/>
  <c r="AE4" i="1"/>
  <c r="AM4" i="1"/>
  <c r="M13" i="1"/>
  <c r="L13" i="1"/>
  <c r="H13" i="1"/>
  <c r="N13" i="1" l="1"/>
  <c r="G23" i="1" s="1"/>
  <c r="AM3" i="1"/>
  <c r="X3" i="1"/>
  <c r="AF3" i="1"/>
  <c r="T3" i="1"/>
  <c r="Y3" i="1"/>
  <c r="AG3" i="1"/>
  <c r="Z3" i="1"/>
  <c r="AH3" i="1"/>
  <c r="AA3" i="1"/>
  <c r="AI3" i="1"/>
  <c r="AB3" i="1"/>
  <c r="AJ3" i="1"/>
  <c r="U3" i="1"/>
  <c r="AC3" i="1"/>
  <c r="AK3" i="1"/>
  <c r="V3" i="1"/>
  <c r="AD3" i="1"/>
  <c r="AL3" i="1"/>
  <c r="W3" i="1"/>
  <c r="AE3" i="1"/>
  <c r="AB5" i="1"/>
  <c r="AJ5" i="1"/>
  <c r="U5" i="1"/>
  <c r="AC5" i="1"/>
  <c r="AK5" i="1"/>
  <c r="V5" i="1"/>
  <c r="AD5" i="1"/>
  <c r="AL5" i="1"/>
  <c r="W5" i="1"/>
  <c r="AE5" i="1"/>
  <c r="AM5" i="1"/>
  <c r="X5" i="1"/>
  <c r="AF5" i="1"/>
  <c r="T5" i="1"/>
  <c r="Y5" i="1"/>
  <c r="AG5" i="1"/>
  <c r="Z5" i="1"/>
  <c r="AH5" i="1"/>
  <c r="AA5" i="1"/>
  <c r="AI5" i="1"/>
  <c r="K25" i="1"/>
  <c r="K23" i="1"/>
  <c r="G25" i="1" l="1"/>
</calcChain>
</file>

<file path=xl/sharedStrings.xml><?xml version="1.0" encoding="utf-8"?>
<sst xmlns="http://schemas.openxmlformats.org/spreadsheetml/2006/main" count="46" uniqueCount="41">
  <si>
    <t>H0 : Bias =0</t>
  </si>
  <si>
    <t>H1 : Bias มี่อยู่จริงและมีผลต่อระบบการวัดอย่างมีนัยสำคัญ</t>
  </si>
  <si>
    <t>Reference value</t>
  </si>
  <si>
    <t>Standard deviation</t>
  </si>
  <si>
    <t>Standard error</t>
  </si>
  <si>
    <t>Measured</t>
  </si>
  <si>
    <t>n</t>
  </si>
  <si>
    <t>Mean</t>
  </si>
  <si>
    <t>Sigma(RMS)</t>
  </si>
  <si>
    <t>of mean</t>
  </si>
  <si>
    <t>Item</t>
  </si>
  <si>
    <t>value</t>
  </si>
  <si>
    <t>Bias</t>
  </si>
  <si>
    <t>Value</t>
  </si>
  <si>
    <t>t statistic</t>
  </si>
  <si>
    <t>df</t>
  </si>
  <si>
    <t>Significant value</t>
  </si>
  <si>
    <t>Confident Interval of bias</t>
  </si>
  <si>
    <t>(2 tailed)</t>
  </si>
  <si>
    <t>Lower</t>
  </si>
  <si>
    <t>Upper</t>
  </si>
  <si>
    <t>Result</t>
  </si>
  <si>
    <t>P-Value&gt;Alpha</t>
  </si>
  <si>
    <t>P-Value&lt;Alpha</t>
  </si>
  <si>
    <t>Alpha</t>
  </si>
  <si>
    <t>OR</t>
  </si>
  <si>
    <t>lower &gt; 0 &lt; upper</t>
  </si>
  <si>
    <t>H0</t>
  </si>
  <si>
    <t>H1</t>
  </si>
  <si>
    <t>% EV</t>
  </si>
  <si>
    <t>Specification</t>
  </si>
  <si>
    <t>ข้อมูลกราฟ</t>
  </si>
  <si>
    <t>UCL</t>
  </si>
  <si>
    <t>Ave Bias</t>
  </si>
  <si>
    <t>LCL</t>
  </si>
  <si>
    <r>
      <t xml:space="preserve">lower </t>
    </r>
    <r>
      <rPr>
        <sz val="10"/>
        <rFont val="Tahoma"/>
        <family val="2"/>
      </rPr>
      <t>≤</t>
    </r>
    <r>
      <rPr>
        <sz val="10"/>
        <rFont val="Tahoma"/>
        <family val="2"/>
        <scheme val="minor"/>
      </rPr>
      <t xml:space="preserve"> 0 </t>
    </r>
    <r>
      <rPr>
        <sz val="10"/>
        <rFont val="Tahoma"/>
        <family val="2"/>
      </rPr>
      <t>≤</t>
    </r>
    <r>
      <rPr>
        <sz val="10"/>
        <rFont val="Tahoma"/>
        <family val="2"/>
        <scheme val="minor"/>
      </rPr>
      <t xml:space="preserve"> upper</t>
    </r>
  </si>
  <si>
    <t>LSL</t>
  </si>
  <si>
    <t>USL</t>
  </si>
  <si>
    <t>BIG Q TRAINING CO., LTD.</t>
  </si>
  <si>
    <t>Bias  4th edition</t>
  </si>
  <si>
    <t>P-value For t-score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</si>
</sst>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0.000"/>
    <numFmt numFmtId="188" formatCode="0.0000"/>
  </numFmts>
  <fonts count="21" x14ac:knownFonts="1">
    <font>
      <sz val="10"/>
      <name val="Arial"/>
      <charset val="22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Tahoma"/>
      <family val="2"/>
      <scheme val="minor"/>
    </font>
    <font>
      <sz val="10"/>
      <name val="Tahoma"/>
      <family val="2"/>
      <scheme val="minor"/>
    </font>
    <font>
      <b/>
      <i/>
      <sz val="10"/>
      <color indexed="10"/>
      <name val="Tahoma"/>
      <family val="2"/>
      <scheme val="minor"/>
    </font>
    <font>
      <b/>
      <i/>
      <sz val="10"/>
      <name val="Tahoma"/>
      <family val="2"/>
      <scheme val="minor"/>
    </font>
    <font>
      <b/>
      <sz val="10"/>
      <color rgb="FFFF0000"/>
      <name val="Tahoma"/>
      <family val="2"/>
      <scheme val="minor"/>
    </font>
    <font>
      <sz val="8"/>
      <name val="Angsana New"/>
      <family val="1"/>
    </font>
    <font>
      <sz val="10"/>
      <name val="Angsana New"/>
      <family val="1"/>
    </font>
    <font>
      <sz val="11"/>
      <color rgb="FF006100"/>
      <name val="Tahoma"/>
      <family val="2"/>
      <charset val="222"/>
      <scheme val="minor"/>
    </font>
    <font>
      <i/>
      <sz val="24"/>
      <name val="Angsana New"/>
      <family val="1"/>
    </font>
    <font>
      <sz val="24"/>
      <name val="Angsana New"/>
      <family val="1"/>
    </font>
    <font>
      <sz val="16"/>
      <name val="Angsana New"/>
      <family val="1"/>
    </font>
    <font>
      <sz val="16"/>
      <color rgb="FF006100"/>
      <name val="Angsana New"/>
      <family val="1"/>
    </font>
    <font>
      <b/>
      <sz val="18"/>
      <name val="Angsana New"/>
      <family val="1"/>
    </font>
    <font>
      <sz val="16"/>
      <color theme="1"/>
      <name val="Angsana New"/>
      <family val="1"/>
    </font>
    <font>
      <sz val="10"/>
      <name val="Tahoma"/>
      <family val="2"/>
    </font>
    <font>
      <b/>
      <sz val="20"/>
      <color theme="0" tint="-4.9989318521683403E-2"/>
      <name val="Angsana New"/>
      <family val="1"/>
    </font>
    <font>
      <b/>
      <sz val="28"/>
      <color theme="1"/>
      <name val="Angsana New"/>
      <family val="1"/>
    </font>
    <font>
      <sz val="12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double">
        <color indexed="12"/>
      </left>
      <right/>
      <top style="double">
        <color indexed="12"/>
      </top>
      <bottom style="double">
        <color indexed="12"/>
      </bottom>
      <diagonal/>
    </border>
    <border>
      <left/>
      <right style="double">
        <color indexed="12"/>
      </right>
      <top style="double">
        <color indexed="12"/>
      </top>
      <bottom style="double">
        <color indexed="1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0" fillId="3" borderId="0" applyNumberFormat="0" applyBorder="0" applyAlignment="0" applyProtection="0"/>
  </cellStyleXfs>
  <cellXfs count="67">
    <xf numFmtId="0" fontId="0" fillId="0" borderId="0" xfId="0"/>
    <xf numFmtId="0" fontId="0" fillId="2" borderId="0" xfId="0" applyFill="1" applyProtection="1">
      <protection hidden="1"/>
    </xf>
    <xf numFmtId="0" fontId="1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4" fillId="2" borderId="1" xfId="0" applyFont="1" applyFill="1" applyBorder="1" applyProtection="1">
      <protection hidden="1"/>
    </xf>
    <xf numFmtId="0" fontId="4" fillId="2" borderId="2" xfId="0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187" fontId="8" fillId="2" borderId="0" xfId="0" applyNumberFormat="1" applyFont="1" applyFill="1" applyProtection="1">
      <protection hidden="1"/>
    </xf>
    <xf numFmtId="0" fontId="4" fillId="2" borderId="0" xfId="0" applyFont="1" applyFill="1" applyBorder="1" applyProtection="1">
      <protection hidden="1"/>
    </xf>
    <xf numFmtId="0" fontId="14" fillId="0" borderId="19" xfId="1" applyFont="1" applyFill="1" applyBorder="1" applyProtection="1">
      <protection hidden="1"/>
    </xf>
    <xf numFmtId="0" fontId="16" fillId="0" borderId="11" xfId="1" applyFont="1" applyFill="1" applyBorder="1" applyAlignment="1" applyProtection="1">
      <alignment horizontal="center"/>
      <protection hidden="1"/>
    </xf>
    <xf numFmtId="0" fontId="16" fillId="0" borderId="19" xfId="1" applyFont="1" applyFill="1" applyBorder="1" applyAlignment="1" applyProtection="1">
      <alignment horizontal="center"/>
      <protection hidden="1"/>
    </xf>
    <xf numFmtId="188" fontId="9" fillId="2" borderId="0" xfId="0" applyNumberFormat="1" applyFont="1" applyFill="1" applyProtection="1"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13" fillId="0" borderId="7" xfId="0" applyFont="1" applyFill="1" applyBorder="1" applyAlignment="1" applyProtection="1">
      <alignment horizontal="center"/>
      <protection hidden="1"/>
    </xf>
    <xf numFmtId="0" fontId="16" fillId="0" borderId="13" xfId="1" applyFont="1" applyFill="1" applyBorder="1" applyAlignment="1" applyProtection="1">
      <alignment horizontal="center"/>
      <protection hidden="1"/>
    </xf>
    <xf numFmtId="0" fontId="16" fillId="0" borderId="18" xfId="1" applyFont="1" applyFill="1" applyBorder="1" applyAlignment="1" applyProtection="1">
      <alignment horizontal="center"/>
      <protection hidden="1"/>
    </xf>
    <xf numFmtId="0" fontId="16" fillId="0" borderId="15" xfId="1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13" fillId="0" borderId="18" xfId="0" applyFont="1" applyFill="1" applyBorder="1" applyAlignment="1" applyProtection="1">
      <alignment horizontal="center"/>
      <protection hidden="1"/>
    </xf>
    <xf numFmtId="0" fontId="15" fillId="0" borderId="15" xfId="0" applyFont="1" applyFill="1" applyBorder="1" applyAlignment="1" applyProtection="1">
      <alignment horizontal="center" vertical="center"/>
      <protection hidden="1"/>
    </xf>
    <xf numFmtId="187" fontId="15" fillId="0" borderId="15" xfId="0" applyNumberFormat="1" applyFont="1" applyFill="1" applyBorder="1" applyAlignment="1" applyProtection="1">
      <alignment horizontal="center" vertical="center"/>
      <protection hidden="1"/>
    </xf>
    <xf numFmtId="188" fontId="15" fillId="0" borderId="15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187" fontId="15" fillId="0" borderId="0" xfId="0" applyNumberFormat="1" applyFont="1" applyFill="1" applyBorder="1" applyAlignment="1" applyProtection="1">
      <alignment vertical="center"/>
      <protection hidden="1"/>
    </xf>
    <xf numFmtId="188" fontId="15" fillId="0" borderId="0" xfId="0" applyNumberFormat="1" applyFont="1" applyFill="1" applyBorder="1" applyAlignment="1" applyProtection="1">
      <alignment vertical="center"/>
      <protection hidden="1"/>
    </xf>
    <xf numFmtId="0" fontId="13" fillId="0" borderId="0" xfId="0" applyFont="1" applyFill="1" applyProtection="1">
      <protection hidden="1"/>
    </xf>
    <xf numFmtId="0" fontId="13" fillId="0" borderId="19" xfId="0" applyFont="1" applyFill="1" applyBorder="1" applyAlignment="1" applyProtection="1">
      <alignment horizontal="center" vertical="center"/>
      <protection hidden="1"/>
    </xf>
    <xf numFmtId="0" fontId="16" fillId="0" borderId="19" xfId="0" applyFont="1" applyFill="1" applyBorder="1" applyProtection="1">
      <protection hidden="1"/>
    </xf>
    <xf numFmtId="0" fontId="13" fillId="0" borderId="7" xfId="0" applyFont="1" applyFill="1" applyBorder="1" applyAlignment="1" applyProtection="1">
      <alignment horizontal="center" vertical="center"/>
      <protection hidden="1"/>
    </xf>
    <xf numFmtId="0" fontId="16" fillId="0" borderId="18" xfId="0" applyFont="1" applyFill="1" applyBorder="1" applyAlignment="1" applyProtection="1">
      <alignment horizontal="center"/>
      <protection hidden="1"/>
    </xf>
    <xf numFmtId="0" fontId="16" fillId="0" borderId="15" xfId="0" applyFont="1" applyFill="1" applyBorder="1" applyAlignment="1" applyProtection="1">
      <alignment horizontal="center" vertical="center"/>
      <protection hidden="1"/>
    </xf>
    <xf numFmtId="0" fontId="13" fillId="0" borderId="18" xfId="0" applyFont="1" applyFill="1" applyBorder="1" applyAlignment="1" applyProtection="1">
      <alignment horizontal="center" vertical="center"/>
      <protection hidden="1"/>
    </xf>
    <xf numFmtId="2" fontId="15" fillId="0" borderId="15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Protection="1">
      <protection hidden="1"/>
    </xf>
    <xf numFmtId="2" fontId="15" fillId="0" borderId="0" xfId="0" applyNumberFormat="1" applyFont="1" applyFill="1" applyBorder="1" applyAlignment="1" applyProtection="1">
      <alignment vertical="center"/>
      <protection hidden="1"/>
    </xf>
    <xf numFmtId="0" fontId="4" fillId="2" borderId="0" xfId="0" applyFont="1" applyFill="1" applyAlignment="1" applyProtection="1">
      <protection hidden="1"/>
    </xf>
    <xf numFmtId="0" fontId="6" fillId="2" borderId="0" xfId="0" applyFont="1" applyFill="1" applyProtection="1">
      <protection hidden="1"/>
    </xf>
    <xf numFmtId="0" fontId="11" fillId="2" borderId="20" xfId="0" applyFont="1" applyFill="1" applyBorder="1" applyAlignment="1" applyProtection="1">
      <alignment horizontal="center" vertical="center"/>
      <protection hidden="1"/>
    </xf>
    <xf numFmtId="0" fontId="11" fillId="2" borderId="21" xfId="0" applyFont="1" applyFill="1" applyBorder="1" applyAlignment="1" applyProtection="1">
      <alignment horizontal="center" vertical="center"/>
      <protection hidden="1"/>
    </xf>
    <xf numFmtId="0" fontId="12" fillId="2" borderId="22" xfId="0" applyFont="1" applyFill="1" applyBorder="1" applyAlignment="1" applyProtection="1">
      <alignment horizontal="center" vertical="center"/>
      <protection hidden="1"/>
    </xf>
    <xf numFmtId="0" fontId="4" fillId="2" borderId="23" xfId="0" applyFont="1" applyFill="1" applyBorder="1" applyAlignment="1" applyProtection="1">
      <alignment horizontal="center"/>
      <protection hidden="1"/>
    </xf>
    <xf numFmtId="0" fontId="19" fillId="2" borderId="0" xfId="0" applyFont="1" applyFill="1" applyAlignment="1" applyProtection="1">
      <alignment horizontal="center" vertical="center"/>
      <protection hidden="1"/>
    </xf>
    <xf numFmtId="0" fontId="16" fillId="0" borderId="15" xfId="1" applyFont="1" applyFill="1" applyBorder="1" applyAlignment="1" applyProtection="1">
      <alignment horizontal="center" vertical="center"/>
      <protection hidden="1"/>
    </xf>
    <xf numFmtId="0" fontId="16" fillId="0" borderId="17" xfId="1" applyFont="1" applyFill="1" applyBorder="1" applyAlignment="1" applyProtection="1">
      <alignment horizontal="center" vertical="center"/>
      <protection hidden="1"/>
    </xf>
    <xf numFmtId="0" fontId="16" fillId="0" borderId="15" xfId="0" applyFont="1" applyFill="1" applyBorder="1" applyAlignment="1" applyProtection="1">
      <alignment horizontal="center" vertical="center" wrapText="1"/>
      <protection hidden="1"/>
    </xf>
    <xf numFmtId="0" fontId="16" fillId="0" borderId="17" xfId="0" applyFont="1" applyFill="1" applyBorder="1" applyAlignment="1" applyProtection="1">
      <alignment horizontal="center" vertical="center"/>
      <protection hidden="1"/>
    </xf>
    <xf numFmtId="0" fontId="16" fillId="0" borderId="16" xfId="1" applyFont="1" applyFill="1" applyBorder="1" applyAlignment="1" applyProtection="1">
      <alignment horizontal="center" vertical="center"/>
      <protection hidden="1"/>
    </xf>
    <xf numFmtId="0" fontId="16" fillId="0" borderId="16" xfId="0" applyFont="1" applyFill="1" applyBorder="1" applyAlignment="1" applyProtection="1">
      <alignment horizontal="center" vertical="center"/>
      <protection hidden="1"/>
    </xf>
    <xf numFmtId="0" fontId="16" fillId="0" borderId="15" xfId="0" applyFont="1" applyFill="1" applyBorder="1" applyAlignment="1" applyProtection="1">
      <alignment horizontal="center"/>
      <protection hidden="1"/>
    </xf>
    <xf numFmtId="0" fontId="18" fillId="0" borderId="0" xfId="0" applyFont="1" applyFill="1" applyAlignment="1" applyProtection="1">
      <alignment horizont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4" fillId="2" borderId="14" xfId="0" applyFon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187" fontId="20" fillId="2" borderId="15" xfId="0" applyNumberFormat="1" applyFont="1" applyFill="1" applyBorder="1" applyAlignment="1" applyProtection="1">
      <alignment horizontal="center"/>
      <protection hidden="1"/>
    </xf>
    <xf numFmtId="187" fontId="20" fillId="2" borderId="15" xfId="0" applyNumberFormat="1" applyFont="1" applyFill="1" applyBorder="1" applyAlignment="1" applyProtection="1">
      <alignment horizontal="center" vertical="center"/>
      <protection hidden="1"/>
    </xf>
  </cellXfs>
  <cellStyles count="2">
    <cellStyle name="ดี" xfId="1" builtinId="26"/>
    <cellStyle name="ปกติ" xfId="0" builtinId="0"/>
  </cellStyles>
  <dxfs count="1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674016318440166E-2"/>
          <c:y val="2.4888358292456319E-2"/>
          <c:w val="0.92398121873018024"/>
          <c:h val="0.90031098405974774"/>
        </c:manualLayout>
      </c:layout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yVal>
            <c:numRef>
              <c:f>'Bias 4th edition '!$D$7:$D$26</c:f>
              <c:numCache>
                <c:formatCode>General</c:formatCode>
                <c:ptCount val="20"/>
                <c:pt idx="0">
                  <c:v>2.9999999999999805E-2</c:v>
                </c:pt>
                <c:pt idx="1">
                  <c:v>0</c:v>
                </c:pt>
                <c:pt idx="2">
                  <c:v>0</c:v>
                </c:pt>
                <c:pt idx="3">
                  <c:v>1.9999999999999796E-2</c:v>
                </c:pt>
                <c:pt idx="4">
                  <c:v>1.0000000000000009E-2</c:v>
                </c:pt>
                <c:pt idx="5">
                  <c:v>1.9999999999999796E-2</c:v>
                </c:pt>
                <c:pt idx="6">
                  <c:v>1.0000000000000009E-2</c:v>
                </c:pt>
                <c:pt idx="7">
                  <c:v>-2.0000000000000018E-2</c:v>
                </c:pt>
                <c:pt idx="8">
                  <c:v>0</c:v>
                </c:pt>
                <c:pt idx="9">
                  <c:v>-3.0000000000000027E-2</c:v>
                </c:pt>
                <c:pt idx="10">
                  <c:v>1.9999999999999796E-2</c:v>
                </c:pt>
                <c:pt idx="11">
                  <c:v>1.9999999999999796E-2</c:v>
                </c:pt>
                <c:pt idx="12">
                  <c:v>1.0000000000000009E-2</c:v>
                </c:pt>
                <c:pt idx="13">
                  <c:v>-2.0000000000000018E-2</c:v>
                </c:pt>
                <c:pt idx="14">
                  <c:v>-2.0000000000000018E-2</c:v>
                </c:pt>
                <c:pt idx="15">
                  <c:v>2.9999999999999805E-2</c:v>
                </c:pt>
                <c:pt idx="16">
                  <c:v>-3.0000000000000027E-2</c:v>
                </c:pt>
                <c:pt idx="17">
                  <c:v>-3.0000000000000027E-2</c:v>
                </c:pt>
                <c:pt idx="18">
                  <c:v>1.0000000000000009E-2</c:v>
                </c:pt>
                <c:pt idx="19">
                  <c:v>1.0000000000000009E-2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72-4F8F-A6A5-5F13A243E243}"/>
            </c:ext>
          </c:extLst>
        </c:ser>
        <c:ser>
          <c:idx val="1"/>
          <c:order val="1"/>
          <c:tx>
            <c:v>UCL</c:v>
          </c:tx>
          <c:spPr>
            <a:ln w="9525" cap="rnd">
              <a:solidFill>
                <a:srgbClr val="FF0000"/>
              </a:solidFill>
              <a:prstDash val="dashDot"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rgbClr val="FF0000"/>
                </a:solidFill>
                <a:prstDash val="dashDot"/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xVal>
            <c:numRef>
              <c:f>('Bias 4th edition '!$B$7,'Bias 4th edition '!$B$26)</c:f>
              <c:numCache>
                <c:formatCode>General</c:formatCode>
                <c:ptCount val="2"/>
                <c:pt idx="0">
                  <c:v>1</c:v>
                </c:pt>
                <c:pt idx="1">
                  <c:v>20</c:v>
                </c:pt>
              </c:numCache>
            </c:numRef>
          </c:xVal>
          <c:yVal>
            <c:numRef>
              <c:f>('Bias 4th edition '!$M$13,'Bias 4th edition '!$M$13)</c:f>
              <c:numCache>
                <c:formatCode>0.000</c:formatCode>
                <c:ptCount val="2"/>
                <c:pt idx="0">
                  <c:v>1.1433895721615645E-2</c:v>
                </c:pt>
                <c:pt idx="1">
                  <c:v>1.1433895721615645E-2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972-4F8F-A6A5-5F13A243E243}"/>
            </c:ext>
          </c:extLst>
        </c:ser>
        <c:ser>
          <c:idx val="2"/>
          <c:order val="2"/>
          <c:tx>
            <c:v>LCL</c:v>
          </c:tx>
          <c:spPr>
            <a:ln w="9525" cap="rnd">
              <a:solidFill>
                <a:srgbClr val="FF0000"/>
              </a:solidFill>
              <a:prstDash val="dashDot"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rgbClr val="FF0000"/>
                </a:solidFill>
                <a:prstDash val="dashDot"/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xVal>
            <c:numRef>
              <c:f>('Bias 4th edition '!$B$7,'Bias 4th edition '!$B$26)</c:f>
              <c:numCache>
                <c:formatCode>General</c:formatCode>
                <c:ptCount val="2"/>
                <c:pt idx="0">
                  <c:v>1</c:v>
                </c:pt>
                <c:pt idx="1">
                  <c:v>20</c:v>
                </c:pt>
              </c:numCache>
            </c:numRef>
          </c:xVal>
          <c:yVal>
            <c:numRef>
              <c:f>('Bias 4th edition '!$L$13,'Bias 4th edition '!$L$13)</c:f>
              <c:numCache>
                <c:formatCode>0.0000</c:formatCode>
                <c:ptCount val="2"/>
                <c:pt idx="0">
                  <c:v>-7.4338957216157743E-3</c:v>
                </c:pt>
                <c:pt idx="1">
                  <c:v>-7.4338957216157743E-3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972-4F8F-A6A5-5F13A243E243}"/>
            </c:ext>
          </c:extLst>
        </c:ser>
        <c:ser>
          <c:idx val="3"/>
          <c:order val="3"/>
          <c:tx>
            <c:v>Bias</c:v>
          </c:tx>
          <c:spPr>
            <a:ln w="19050" cap="rnd">
              <a:solidFill>
                <a:schemeClr val="accent4"/>
              </a:solidFill>
              <a:prstDash val="dashDot"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19050" cap="rnd">
                <a:solidFill>
                  <a:schemeClr val="accent4"/>
                </a:solidFill>
                <a:prstDash val="dashDot"/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xVal>
            <c:numRef>
              <c:f>('Bias 4th edition '!$B$7,'Bias 4th edition '!$B$26)</c:f>
              <c:numCache>
                <c:formatCode>General</c:formatCode>
                <c:ptCount val="2"/>
                <c:pt idx="0">
                  <c:v>1</c:v>
                </c:pt>
                <c:pt idx="1">
                  <c:v>20</c:v>
                </c:pt>
              </c:numCache>
            </c:numRef>
          </c:xVal>
          <c:yVal>
            <c:numRef>
              <c:f>('Bias 4th edition '!$K$13,'Bias 4th edition '!$K$13)</c:f>
              <c:numCache>
                <c:formatCode>0.0000</c:formatCode>
                <c:ptCount val="2"/>
                <c:pt idx="0">
                  <c:v>1.999999999999935E-3</c:v>
                </c:pt>
                <c:pt idx="1">
                  <c:v>1.999999999999935E-3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972-4F8F-A6A5-5F13A243E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96623"/>
        <c:axId val="1724100959"/>
      </c:scatterChart>
      <c:valAx>
        <c:axId val="1725796623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724100959"/>
        <c:crosses val="autoZero"/>
        <c:crossBetween val="midCat"/>
      </c:valAx>
      <c:valAx>
        <c:axId val="1724100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72579662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27</xdr:row>
      <xdr:rowOff>137584</xdr:rowOff>
    </xdr:from>
    <xdr:to>
      <xdr:col>14</xdr:col>
      <xdr:colOff>52917</xdr:colOff>
      <xdr:row>45</xdr:row>
      <xdr:rowOff>116417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C9953878-426D-43C3-8FCE-C576DAECDE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586;&#3657;&#3629;&#3617;&#3641;&#3621;%20TS16949%20%20&#3586;&#3629;&#3591;&#3649;&#3605;&#3656;&#3621;&#3632;&#3610;&#3619;&#3636;&#3625;&#3633;&#3607;\Bias%20%20LINEARITY%20Calculation%204t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as 4th edition "/>
      <sheetName val="Linearity"/>
    </sheetNames>
    <sheetDataSet>
      <sheetData sheetId="0"/>
      <sheetData sheetId="1">
        <row r="22">
          <cell r="M22">
            <v>3.3149760928961672E-3</v>
          </cell>
          <cell r="Q22">
            <v>1.3379807343759802</v>
          </cell>
          <cell r="U22">
            <v>53.2</v>
          </cell>
        </row>
        <row r="23">
          <cell r="G23">
            <v>0.05</v>
          </cell>
          <cell r="M23">
            <v>0.43114327185792384</v>
          </cell>
        </row>
        <row r="24">
          <cell r="G24">
            <v>2.0017174841452352</v>
          </cell>
        </row>
        <row r="25">
          <cell r="E25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0"/>
  <sheetViews>
    <sheetView showGridLines="0" tabSelected="1" view="pageBreakPreview" topLeftCell="A19" zoomScale="85" zoomScaleNormal="100" zoomScaleSheetLayoutView="85" workbookViewId="0">
      <selection activeCell="P25" sqref="P25"/>
    </sheetView>
  </sheetViews>
  <sheetFormatPr defaultRowHeight="12.75" x14ac:dyDescent="0.2"/>
  <cols>
    <col min="1" max="1" width="2" style="1" customWidth="1"/>
    <col min="2" max="4" width="9.140625" style="1"/>
    <col min="5" max="6" width="3.5703125" style="1" customWidth="1"/>
    <col min="7" max="7" width="9.5703125" style="1" customWidth="1"/>
    <col min="8" max="9" width="9.140625" style="1"/>
    <col min="10" max="10" width="16.28515625" style="1" bestFit="1" customWidth="1"/>
    <col min="11" max="11" width="12" style="1" customWidth="1"/>
    <col min="12" max="12" width="11.28515625" style="1" customWidth="1"/>
    <col min="13" max="13" width="11.140625" style="1" customWidth="1"/>
    <col min="14" max="14" width="9.140625" style="1"/>
    <col min="15" max="15" width="2.42578125" style="1" customWidth="1"/>
    <col min="16" max="19" width="9.140625" style="1"/>
    <col min="20" max="39" width="4.28515625" style="1" customWidth="1"/>
    <col min="40" max="16384" width="9.140625" style="1"/>
  </cols>
  <sheetData>
    <row r="1" spans="1:39" ht="28.5" customHeight="1" x14ac:dyDescent="0.2">
      <c r="A1" s="46" t="s">
        <v>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39" ht="9.75" customHeight="1" thickBot="1" x14ac:dyDescent="0.25">
      <c r="S2" s="3" t="s">
        <v>31</v>
      </c>
      <c r="T2" s="1">
        <v>1</v>
      </c>
      <c r="U2" s="1">
        <v>2</v>
      </c>
      <c r="V2" s="1">
        <v>3</v>
      </c>
      <c r="W2" s="1">
        <v>4</v>
      </c>
      <c r="X2" s="1">
        <v>5</v>
      </c>
      <c r="Y2" s="1">
        <v>6</v>
      </c>
      <c r="Z2" s="1">
        <v>7</v>
      </c>
      <c r="AA2" s="1">
        <v>8</v>
      </c>
      <c r="AB2" s="1">
        <v>9</v>
      </c>
      <c r="AC2" s="1">
        <v>10</v>
      </c>
      <c r="AD2" s="1">
        <v>11</v>
      </c>
      <c r="AE2" s="1">
        <v>12</v>
      </c>
      <c r="AF2" s="1">
        <v>13</v>
      </c>
      <c r="AG2" s="1">
        <v>14</v>
      </c>
      <c r="AH2" s="1">
        <v>15</v>
      </c>
      <c r="AI2" s="1">
        <v>16</v>
      </c>
      <c r="AJ2" s="1">
        <v>17</v>
      </c>
      <c r="AK2" s="1">
        <v>18</v>
      </c>
      <c r="AL2" s="1">
        <v>19</v>
      </c>
      <c r="AM2" s="1">
        <v>20</v>
      </c>
    </row>
    <row r="3" spans="1:39" ht="15.75" thickTop="1" thickBot="1" x14ac:dyDescent="0.35">
      <c r="B3" s="4" t="s">
        <v>2</v>
      </c>
      <c r="C3" s="5"/>
      <c r="D3" s="64">
        <v>1.1100000000000001</v>
      </c>
      <c r="E3" s="6"/>
      <c r="F3" s="6"/>
      <c r="G3" s="6"/>
      <c r="H3" s="6"/>
      <c r="I3" s="6"/>
      <c r="J3" s="6"/>
      <c r="K3" s="6"/>
      <c r="L3" s="6"/>
      <c r="M3" s="6"/>
      <c r="N3" s="6"/>
      <c r="S3" s="3" t="s">
        <v>32</v>
      </c>
      <c r="T3" s="7">
        <f>$M$13</f>
        <v>1.1433895721615645E-2</v>
      </c>
      <c r="U3" s="7">
        <f t="shared" ref="U3:AM3" si="0">$M$13</f>
        <v>1.1433895721615645E-2</v>
      </c>
      <c r="V3" s="7">
        <f t="shared" si="0"/>
        <v>1.1433895721615645E-2</v>
      </c>
      <c r="W3" s="7">
        <f t="shared" si="0"/>
        <v>1.1433895721615645E-2</v>
      </c>
      <c r="X3" s="7">
        <f t="shared" si="0"/>
        <v>1.1433895721615645E-2</v>
      </c>
      <c r="Y3" s="7">
        <f t="shared" si="0"/>
        <v>1.1433895721615645E-2</v>
      </c>
      <c r="Z3" s="7">
        <f t="shared" si="0"/>
        <v>1.1433895721615645E-2</v>
      </c>
      <c r="AA3" s="7">
        <f t="shared" si="0"/>
        <v>1.1433895721615645E-2</v>
      </c>
      <c r="AB3" s="7">
        <f t="shared" si="0"/>
        <v>1.1433895721615645E-2</v>
      </c>
      <c r="AC3" s="7">
        <f t="shared" si="0"/>
        <v>1.1433895721615645E-2</v>
      </c>
      <c r="AD3" s="7">
        <f t="shared" si="0"/>
        <v>1.1433895721615645E-2</v>
      </c>
      <c r="AE3" s="7">
        <f t="shared" si="0"/>
        <v>1.1433895721615645E-2</v>
      </c>
      <c r="AF3" s="7">
        <f t="shared" si="0"/>
        <v>1.1433895721615645E-2</v>
      </c>
      <c r="AG3" s="7">
        <f t="shared" si="0"/>
        <v>1.1433895721615645E-2</v>
      </c>
      <c r="AH3" s="7">
        <f t="shared" si="0"/>
        <v>1.1433895721615645E-2</v>
      </c>
      <c r="AI3" s="7">
        <f t="shared" si="0"/>
        <v>1.1433895721615645E-2</v>
      </c>
      <c r="AJ3" s="7">
        <f t="shared" si="0"/>
        <v>1.1433895721615645E-2</v>
      </c>
      <c r="AK3" s="7">
        <f t="shared" si="0"/>
        <v>1.1433895721615645E-2</v>
      </c>
      <c r="AL3" s="7">
        <f t="shared" si="0"/>
        <v>1.1433895721615645E-2</v>
      </c>
      <c r="AM3" s="7">
        <f t="shared" si="0"/>
        <v>1.1433895721615645E-2</v>
      </c>
    </row>
    <row r="4" spans="1:39" ht="21.75" customHeight="1" thickTop="1" thickBot="1" x14ac:dyDescent="0.55000000000000004">
      <c r="B4" s="8"/>
      <c r="C4" s="8"/>
      <c r="D4" s="8"/>
      <c r="E4" s="6"/>
      <c r="F4" s="6"/>
      <c r="G4" s="9"/>
      <c r="H4" s="48" t="s">
        <v>6</v>
      </c>
      <c r="I4" s="51" t="s">
        <v>7</v>
      </c>
      <c r="J4" s="10" t="s">
        <v>3</v>
      </c>
      <c r="K4" s="11" t="s">
        <v>4</v>
      </c>
      <c r="L4" s="48" t="s">
        <v>30</v>
      </c>
      <c r="M4" s="47"/>
      <c r="N4" s="47" t="s">
        <v>29</v>
      </c>
      <c r="S4" s="3" t="s">
        <v>33</v>
      </c>
      <c r="T4" s="12">
        <f>$K$13</f>
        <v>1.999999999999935E-3</v>
      </c>
      <c r="U4" s="12">
        <f t="shared" ref="U4:AM4" si="1">$K$13</f>
        <v>1.999999999999935E-3</v>
      </c>
      <c r="V4" s="12">
        <f t="shared" si="1"/>
        <v>1.999999999999935E-3</v>
      </c>
      <c r="W4" s="12">
        <f t="shared" si="1"/>
        <v>1.999999999999935E-3</v>
      </c>
      <c r="X4" s="12">
        <f t="shared" si="1"/>
        <v>1.999999999999935E-3</v>
      </c>
      <c r="Y4" s="12">
        <f t="shared" si="1"/>
        <v>1.999999999999935E-3</v>
      </c>
      <c r="Z4" s="12">
        <f t="shared" si="1"/>
        <v>1.999999999999935E-3</v>
      </c>
      <c r="AA4" s="12">
        <f t="shared" si="1"/>
        <v>1.999999999999935E-3</v>
      </c>
      <c r="AB4" s="12">
        <f t="shared" si="1"/>
        <v>1.999999999999935E-3</v>
      </c>
      <c r="AC4" s="12">
        <f t="shared" si="1"/>
        <v>1.999999999999935E-3</v>
      </c>
      <c r="AD4" s="12">
        <f t="shared" si="1"/>
        <v>1.999999999999935E-3</v>
      </c>
      <c r="AE4" s="12">
        <f t="shared" si="1"/>
        <v>1.999999999999935E-3</v>
      </c>
      <c r="AF4" s="12">
        <f t="shared" si="1"/>
        <v>1.999999999999935E-3</v>
      </c>
      <c r="AG4" s="12">
        <f t="shared" si="1"/>
        <v>1.999999999999935E-3</v>
      </c>
      <c r="AH4" s="12">
        <f t="shared" si="1"/>
        <v>1.999999999999935E-3</v>
      </c>
      <c r="AI4" s="12">
        <f t="shared" si="1"/>
        <v>1.999999999999935E-3</v>
      </c>
      <c r="AJ4" s="12">
        <f t="shared" si="1"/>
        <v>1.999999999999935E-3</v>
      </c>
      <c r="AK4" s="12">
        <f t="shared" si="1"/>
        <v>1.999999999999935E-3</v>
      </c>
      <c r="AL4" s="12">
        <f t="shared" si="1"/>
        <v>1.999999999999935E-3</v>
      </c>
      <c r="AM4" s="12">
        <f t="shared" si="1"/>
        <v>1.999999999999935E-3</v>
      </c>
    </row>
    <row r="5" spans="1:39" ht="21.75" customHeight="1" x14ac:dyDescent="0.5">
      <c r="B5" s="13"/>
      <c r="C5" s="14" t="s">
        <v>5</v>
      </c>
      <c r="D5" s="14"/>
      <c r="E5" s="6"/>
      <c r="F5" s="6"/>
      <c r="G5" s="15" t="s">
        <v>5</v>
      </c>
      <c r="H5" s="48"/>
      <c r="I5" s="51"/>
      <c r="J5" s="16" t="s">
        <v>8</v>
      </c>
      <c r="K5" s="17" t="s">
        <v>9</v>
      </c>
      <c r="L5" s="18" t="s">
        <v>36</v>
      </c>
      <c r="M5" s="19" t="s">
        <v>37</v>
      </c>
      <c r="N5" s="47"/>
      <c r="S5" s="3" t="s">
        <v>34</v>
      </c>
      <c r="T5" s="12">
        <f>$L$13</f>
        <v>-7.4338957216157743E-3</v>
      </c>
      <c r="U5" s="12">
        <f t="shared" ref="U5:AM5" si="2">$L$13</f>
        <v>-7.4338957216157743E-3</v>
      </c>
      <c r="V5" s="12">
        <f t="shared" si="2"/>
        <v>-7.4338957216157743E-3</v>
      </c>
      <c r="W5" s="12">
        <f t="shared" si="2"/>
        <v>-7.4338957216157743E-3</v>
      </c>
      <c r="X5" s="12">
        <f t="shared" si="2"/>
        <v>-7.4338957216157743E-3</v>
      </c>
      <c r="Y5" s="12">
        <f t="shared" si="2"/>
        <v>-7.4338957216157743E-3</v>
      </c>
      <c r="Z5" s="12">
        <f t="shared" si="2"/>
        <v>-7.4338957216157743E-3</v>
      </c>
      <c r="AA5" s="12">
        <f t="shared" si="2"/>
        <v>-7.4338957216157743E-3</v>
      </c>
      <c r="AB5" s="12">
        <f t="shared" si="2"/>
        <v>-7.4338957216157743E-3</v>
      </c>
      <c r="AC5" s="12">
        <f t="shared" si="2"/>
        <v>-7.4338957216157743E-3</v>
      </c>
      <c r="AD5" s="12">
        <f t="shared" si="2"/>
        <v>-7.4338957216157743E-3</v>
      </c>
      <c r="AE5" s="12">
        <f t="shared" si="2"/>
        <v>-7.4338957216157743E-3</v>
      </c>
      <c r="AF5" s="12">
        <f t="shared" si="2"/>
        <v>-7.4338957216157743E-3</v>
      </c>
      <c r="AG5" s="12">
        <f t="shared" si="2"/>
        <v>-7.4338957216157743E-3</v>
      </c>
      <c r="AH5" s="12">
        <f t="shared" si="2"/>
        <v>-7.4338957216157743E-3</v>
      </c>
      <c r="AI5" s="12">
        <f t="shared" si="2"/>
        <v>-7.4338957216157743E-3</v>
      </c>
      <c r="AJ5" s="12">
        <f t="shared" si="2"/>
        <v>-7.4338957216157743E-3</v>
      </c>
      <c r="AK5" s="12">
        <f t="shared" si="2"/>
        <v>-7.4338957216157743E-3</v>
      </c>
      <c r="AL5" s="12">
        <f t="shared" si="2"/>
        <v>-7.4338957216157743E-3</v>
      </c>
      <c r="AM5" s="12">
        <f t="shared" si="2"/>
        <v>-7.4338957216157743E-3</v>
      </c>
    </row>
    <row r="6" spans="1:39" ht="21.75" customHeight="1" thickBot="1" x14ac:dyDescent="0.55000000000000004">
      <c r="B6" s="20" t="s">
        <v>10</v>
      </c>
      <c r="C6" s="45" t="s">
        <v>11</v>
      </c>
      <c r="D6" s="21" t="s">
        <v>12</v>
      </c>
      <c r="E6" s="6"/>
      <c r="F6" s="6"/>
      <c r="G6" s="22" t="s">
        <v>13</v>
      </c>
      <c r="H6" s="23">
        <f>COUNT(C7:C26)</f>
        <v>20</v>
      </c>
      <c r="I6" s="23">
        <f>AVERAGE(C7:C26)</f>
        <v>1.1120000000000001</v>
      </c>
      <c r="J6" s="24">
        <f>STDEV(D7:D26)</f>
        <v>2.0157276340658774E-2</v>
      </c>
      <c r="K6" s="25">
        <f>J6/SQRT(H6)</f>
        <v>4.5073040138961223E-3</v>
      </c>
      <c r="L6" s="23">
        <v>0.91</v>
      </c>
      <c r="M6" s="23">
        <v>1.31</v>
      </c>
      <c r="N6" s="23">
        <f>IF(C7&lt;&gt;"",100*J6/((M6-L6)/6),"")</f>
        <v>30.23591451098816</v>
      </c>
      <c r="S6" s="3"/>
    </row>
    <row r="7" spans="1:39" ht="21.75" customHeight="1" x14ac:dyDescent="0.5">
      <c r="B7" s="42">
        <v>1</v>
      </c>
      <c r="C7" s="65">
        <v>1.1399999999999999</v>
      </c>
      <c r="D7" s="44">
        <f>IF(C7="","",(C7-$D$3))</f>
        <v>2.9999999999999805E-2</v>
      </c>
      <c r="E7" s="6"/>
      <c r="F7" s="6"/>
      <c r="G7" s="26"/>
      <c r="H7" s="27"/>
      <c r="I7" s="27"/>
      <c r="J7" s="28"/>
      <c r="K7" s="29"/>
      <c r="L7" s="27"/>
      <c r="M7" s="27"/>
      <c r="N7" s="27"/>
    </row>
    <row r="8" spans="1:39" ht="21.75" customHeight="1" x14ac:dyDescent="0.6">
      <c r="B8" s="42">
        <v>2</v>
      </c>
      <c r="C8" s="65">
        <v>1.1100000000000001</v>
      </c>
      <c r="D8" s="44">
        <f t="shared" ref="D8:D26" si="3">IF(C8="","",(C8-$D$3))</f>
        <v>0</v>
      </c>
      <c r="E8" s="6"/>
      <c r="F8" s="6"/>
      <c r="G8" s="30"/>
      <c r="H8" s="30"/>
      <c r="I8" s="54" t="s">
        <v>38</v>
      </c>
      <c r="J8" s="54"/>
      <c r="K8" s="54"/>
      <c r="L8" s="54"/>
      <c r="M8" s="30"/>
      <c r="N8" s="30"/>
    </row>
    <row r="9" spans="1:39" ht="21.75" customHeight="1" x14ac:dyDescent="0.5">
      <c r="B9" s="42">
        <v>3</v>
      </c>
      <c r="C9" s="65">
        <v>1.1100000000000001</v>
      </c>
      <c r="D9" s="44">
        <f t="shared" si="3"/>
        <v>0</v>
      </c>
      <c r="E9" s="6"/>
      <c r="F9" s="6"/>
      <c r="G9" s="30"/>
      <c r="H9" s="30"/>
      <c r="I9" s="30"/>
      <c r="J9" s="30"/>
      <c r="K9" s="30"/>
      <c r="L9" s="30"/>
      <c r="M9" s="30"/>
      <c r="N9" s="30"/>
    </row>
    <row r="10" spans="1:39" ht="21.75" customHeight="1" x14ac:dyDescent="0.5">
      <c r="B10" s="42">
        <v>4</v>
      </c>
      <c r="C10" s="65">
        <v>1.1299999999999999</v>
      </c>
      <c r="D10" s="44">
        <f t="shared" si="3"/>
        <v>1.9999999999999796E-2</v>
      </c>
      <c r="E10" s="6"/>
      <c r="F10" s="6"/>
      <c r="G10" s="30"/>
      <c r="H10" s="30"/>
      <c r="I10" s="30"/>
      <c r="J10" s="30"/>
      <c r="K10" s="30"/>
      <c r="L10" s="30"/>
      <c r="M10" s="30"/>
      <c r="N10" s="30"/>
    </row>
    <row r="11" spans="1:39" ht="21.75" customHeight="1" x14ac:dyDescent="0.5">
      <c r="B11" s="42">
        <v>5</v>
      </c>
      <c r="C11" s="65">
        <v>1.1200000000000001</v>
      </c>
      <c r="D11" s="44">
        <f t="shared" si="3"/>
        <v>1.0000000000000009E-2</v>
      </c>
      <c r="E11" s="6"/>
      <c r="F11" s="6"/>
      <c r="G11" s="31"/>
      <c r="H11" s="50" t="s">
        <v>14</v>
      </c>
      <c r="I11" s="52" t="s">
        <v>15</v>
      </c>
      <c r="J11" s="32" t="s">
        <v>16</v>
      </c>
      <c r="K11" s="50" t="s">
        <v>12</v>
      </c>
      <c r="L11" s="53" t="s">
        <v>17</v>
      </c>
      <c r="M11" s="53"/>
      <c r="N11" s="49" t="s">
        <v>40</v>
      </c>
    </row>
    <row r="12" spans="1:39" ht="21.75" customHeight="1" x14ac:dyDescent="0.5">
      <c r="B12" s="42">
        <v>6</v>
      </c>
      <c r="C12" s="65">
        <v>1.1299999999999999</v>
      </c>
      <c r="D12" s="44">
        <f t="shared" si="3"/>
        <v>1.9999999999999796E-2</v>
      </c>
      <c r="E12" s="6"/>
      <c r="F12" s="6"/>
      <c r="G12" s="33" t="s">
        <v>5</v>
      </c>
      <c r="H12" s="50"/>
      <c r="I12" s="52"/>
      <c r="J12" s="34" t="s">
        <v>18</v>
      </c>
      <c r="K12" s="50"/>
      <c r="L12" s="35" t="s">
        <v>19</v>
      </c>
      <c r="M12" s="35" t="s">
        <v>20</v>
      </c>
      <c r="N12" s="49"/>
    </row>
    <row r="13" spans="1:39" ht="21.75" customHeight="1" x14ac:dyDescent="0.2">
      <c r="B13" s="42">
        <v>7</v>
      </c>
      <c r="C13" s="65">
        <v>1.1200000000000001</v>
      </c>
      <c r="D13" s="44">
        <f t="shared" si="3"/>
        <v>1.0000000000000009E-2</v>
      </c>
      <c r="E13" s="6"/>
      <c r="F13" s="6"/>
      <c r="G13" s="36" t="s">
        <v>13</v>
      </c>
      <c r="H13" s="25">
        <f>K13/K6</f>
        <v>0.44372422934727473</v>
      </c>
      <c r="I13" s="23">
        <f>H6-1</f>
        <v>19</v>
      </c>
      <c r="J13" s="37">
        <f>TINV(C27,ROUND(I13,0))</f>
        <v>2.0930240544083096</v>
      </c>
      <c r="K13" s="25">
        <f>AVERAGE(D7:D26)</f>
        <v>1.999999999999935E-3</v>
      </c>
      <c r="L13" s="25">
        <f>K13-J13*K6</f>
        <v>-7.4338957216157743E-3</v>
      </c>
      <c r="M13" s="24">
        <f>K13+J13*K6</f>
        <v>1.1433895721615645E-2</v>
      </c>
      <c r="N13" s="24">
        <f>_xlfn.T.DIST.2T(ABS(H13),I13)</f>
        <v>0.6622538539578543</v>
      </c>
    </row>
    <row r="14" spans="1:39" ht="21.75" customHeight="1" x14ac:dyDescent="0.2">
      <c r="B14" s="42">
        <v>8</v>
      </c>
      <c r="C14" s="66">
        <v>1.0900000000000001</v>
      </c>
      <c r="D14" s="44">
        <f t="shared" si="3"/>
        <v>-2.0000000000000018E-2</v>
      </c>
      <c r="E14" s="6"/>
      <c r="F14" s="6"/>
      <c r="G14" s="38"/>
      <c r="H14" s="29"/>
      <c r="I14" s="27"/>
      <c r="J14" s="39"/>
      <c r="K14" s="29"/>
      <c r="L14" s="29"/>
      <c r="M14" s="28"/>
      <c r="N14" s="28"/>
    </row>
    <row r="15" spans="1:39" ht="21.75" customHeight="1" x14ac:dyDescent="0.2">
      <c r="B15" s="42">
        <v>9</v>
      </c>
      <c r="C15" s="65">
        <v>1.1100000000000001</v>
      </c>
      <c r="D15" s="44">
        <f t="shared" si="3"/>
        <v>0</v>
      </c>
      <c r="E15" s="6"/>
      <c r="F15" s="6"/>
      <c r="G15" s="8"/>
      <c r="H15" s="8"/>
      <c r="I15" s="8"/>
      <c r="J15" s="8"/>
      <c r="K15" s="8"/>
      <c r="L15" s="8"/>
      <c r="M15" s="8"/>
      <c r="N15" s="8"/>
    </row>
    <row r="16" spans="1:39" ht="21.75" customHeight="1" x14ac:dyDescent="0.2">
      <c r="B16" s="42">
        <v>10</v>
      </c>
      <c r="C16" s="65">
        <v>1.08</v>
      </c>
      <c r="D16" s="44">
        <f t="shared" si="3"/>
        <v>-3.0000000000000027E-2</v>
      </c>
      <c r="E16" s="6"/>
      <c r="F16" s="6"/>
      <c r="G16" s="8"/>
      <c r="H16" s="8"/>
      <c r="I16" s="8"/>
      <c r="J16" s="8"/>
      <c r="K16" s="8"/>
      <c r="L16" s="8"/>
      <c r="M16" s="8"/>
      <c r="N16" s="8"/>
    </row>
    <row r="17" spans="2:14" ht="21.75" customHeight="1" x14ac:dyDescent="0.2">
      <c r="B17" s="42">
        <v>11</v>
      </c>
      <c r="C17" s="65">
        <v>1.1299999999999999</v>
      </c>
      <c r="D17" s="44">
        <f t="shared" si="3"/>
        <v>1.9999999999999796E-2</v>
      </c>
      <c r="E17" s="6"/>
      <c r="F17" s="6"/>
      <c r="G17" s="2" t="s">
        <v>0</v>
      </c>
      <c r="H17" s="8"/>
      <c r="I17" s="8"/>
      <c r="J17" s="8"/>
      <c r="K17" s="8"/>
      <c r="L17" s="8"/>
      <c r="M17" s="8"/>
      <c r="N17" s="8"/>
    </row>
    <row r="18" spans="2:14" ht="21.75" customHeight="1" x14ac:dyDescent="0.2">
      <c r="B18" s="42">
        <v>12</v>
      </c>
      <c r="C18" s="65">
        <v>1.1299999999999999</v>
      </c>
      <c r="D18" s="44">
        <f t="shared" si="3"/>
        <v>1.9999999999999796E-2</v>
      </c>
      <c r="E18" s="6"/>
      <c r="F18" s="6"/>
      <c r="G18" s="2" t="s">
        <v>1</v>
      </c>
      <c r="H18" s="8"/>
      <c r="I18" s="8"/>
      <c r="J18" s="8"/>
      <c r="K18" s="8"/>
      <c r="L18" s="8"/>
      <c r="M18" s="8"/>
      <c r="N18" s="8"/>
    </row>
    <row r="19" spans="2:14" ht="21.75" customHeight="1" x14ac:dyDescent="0.2">
      <c r="B19" s="42">
        <v>13</v>
      </c>
      <c r="C19" s="65">
        <v>1.1200000000000001</v>
      </c>
      <c r="D19" s="44">
        <f t="shared" si="3"/>
        <v>1.0000000000000009E-2</v>
      </c>
      <c r="E19" s="6"/>
      <c r="F19" s="6"/>
      <c r="G19" s="8"/>
      <c r="H19" s="8"/>
      <c r="I19" s="8"/>
      <c r="J19" s="8"/>
      <c r="K19" s="8"/>
      <c r="L19" s="8"/>
      <c r="M19" s="8"/>
      <c r="N19" s="8"/>
    </row>
    <row r="20" spans="2:14" ht="21.75" customHeight="1" x14ac:dyDescent="0.2">
      <c r="B20" s="42">
        <v>14</v>
      </c>
      <c r="C20" s="66">
        <v>1.0900000000000001</v>
      </c>
      <c r="D20" s="44">
        <f t="shared" si="3"/>
        <v>-2.0000000000000018E-2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2:14" ht="21.75" customHeight="1" x14ac:dyDescent="0.2">
      <c r="B21" s="42">
        <v>15</v>
      </c>
      <c r="C21" s="65">
        <v>1.0900000000000001</v>
      </c>
      <c r="D21" s="44">
        <f t="shared" si="3"/>
        <v>-2.0000000000000018E-2</v>
      </c>
      <c r="E21" s="6"/>
      <c r="F21" s="6"/>
      <c r="G21" s="6"/>
      <c r="H21" s="6"/>
      <c r="I21" s="6"/>
      <c r="J21" s="62" t="s">
        <v>25</v>
      </c>
      <c r="K21" s="40"/>
      <c r="L21" s="40"/>
      <c r="M21" s="6"/>
      <c r="N21" s="6"/>
    </row>
    <row r="22" spans="2:14" ht="21.75" customHeight="1" x14ac:dyDescent="0.2">
      <c r="B22" s="42">
        <v>16</v>
      </c>
      <c r="C22" s="65">
        <v>1.1399999999999999</v>
      </c>
      <c r="D22" s="44">
        <f t="shared" si="3"/>
        <v>2.9999999999999805E-2</v>
      </c>
      <c r="E22" s="6"/>
      <c r="F22" s="6"/>
      <c r="G22" s="6" t="s">
        <v>21</v>
      </c>
      <c r="H22" s="6"/>
      <c r="I22" s="6"/>
      <c r="J22" s="62"/>
      <c r="K22" s="6" t="s">
        <v>21</v>
      </c>
      <c r="L22" s="40"/>
      <c r="M22" s="6"/>
      <c r="N22" s="6"/>
    </row>
    <row r="23" spans="2:14" ht="21.75" customHeight="1" x14ac:dyDescent="0.2">
      <c r="B23" s="42">
        <v>17</v>
      </c>
      <c r="C23" s="65">
        <v>1.08</v>
      </c>
      <c r="D23" s="44">
        <f t="shared" si="3"/>
        <v>-3.0000000000000027E-2</v>
      </c>
      <c r="E23" s="6"/>
      <c r="F23" s="6"/>
      <c r="G23" s="60" t="str">
        <f>IF(N13&gt;C27, "[ X ]", "[    ]")</f>
        <v>[ X ]</v>
      </c>
      <c r="H23" s="55" t="s">
        <v>22</v>
      </c>
      <c r="I23" s="56"/>
      <c r="J23" s="59" t="s">
        <v>27</v>
      </c>
      <c r="K23" s="60" t="str">
        <f>IF(AND(L13&lt;=K13,K13&lt;=M13,0&lt;=M13,L13&lt;=0),"[ X ]", "[    ]")</f>
        <v>[ X ]</v>
      </c>
      <c r="L23" s="55" t="s">
        <v>35</v>
      </c>
      <c r="M23" s="56"/>
      <c r="N23" s="6"/>
    </row>
    <row r="24" spans="2:14" ht="21.75" customHeight="1" x14ac:dyDescent="0.2">
      <c r="B24" s="42">
        <v>18</v>
      </c>
      <c r="C24" s="65">
        <v>1.08</v>
      </c>
      <c r="D24" s="44">
        <f t="shared" si="3"/>
        <v>-3.0000000000000027E-2</v>
      </c>
      <c r="E24" s="6"/>
      <c r="F24" s="6"/>
      <c r="G24" s="61"/>
      <c r="H24" s="57"/>
      <c r="I24" s="58"/>
      <c r="J24" s="59"/>
      <c r="K24" s="61"/>
      <c r="L24" s="57"/>
      <c r="M24" s="58"/>
      <c r="N24" s="6"/>
    </row>
    <row r="25" spans="2:14" ht="21.75" customHeight="1" x14ac:dyDescent="0.2">
      <c r="B25" s="42">
        <v>19</v>
      </c>
      <c r="C25" s="65">
        <v>1.1200000000000001</v>
      </c>
      <c r="D25" s="44">
        <f t="shared" si="3"/>
        <v>1.0000000000000009E-2</v>
      </c>
      <c r="E25" s="6"/>
      <c r="F25" s="6"/>
      <c r="G25" s="60" t="str">
        <f>IF(C27&gt;N13, "[ X ]", "[    ]")</f>
        <v>[    ]</v>
      </c>
      <c r="H25" s="55" t="s">
        <v>23</v>
      </c>
      <c r="I25" s="56"/>
      <c r="J25" s="59" t="s">
        <v>28</v>
      </c>
      <c r="K25" s="63" t="str">
        <f>IF(OR(L13&gt;=K13,K13&gt;=M13,0&gt;=M13,L13&gt;=0),"[ X ]", "[    ]")</f>
        <v>[    ]</v>
      </c>
      <c r="L25" s="55" t="s">
        <v>26</v>
      </c>
      <c r="M25" s="56"/>
      <c r="N25" s="6"/>
    </row>
    <row r="26" spans="2:14" ht="21.75" customHeight="1" thickBot="1" x14ac:dyDescent="0.25">
      <c r="B26" s="43">
        <v>20</v>
      </c>
      <c r="C26" s="65">
        <v>1.1200000000000001</v>
      </c>
      <c r="D26" s="44">
        <f t="shared" si="3"/>
        <v>1.0000000000000009E-2</v>
      </c>
      <c r="E26" s="6"/>
      <c r="F26" s="6"/>
      <c r="G26" s="61"/>
      <c r="H26" s="57"/>
      <c r="I26" s="58"/>
      <c r="J26" s="59"/>
      <c r="K26" s="61"/>
      <c r="L26" s="57"/>
      <c r="M26" s="58"/>
      <c r="N26" s="6"/>
    </row>
    <row r="27" spans="2:14" ht="21.75" customHeight="1" x14ac:dyDescent="0.2">
      <c r="B27" s="41" t="s">
        <v>24</v>
      </c>
      <c r="C27" s="41">
        <v>0.05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34" spans="2:2" x14ac:dyDescent="0.2">
      <c r="B34" s="3"/>
    </row>
    <row r="36" spans="2:2" x14ac:dyDescent="0.2">
      <c r="B36" s="3"/>
    </row>
    <row r="38" spans="2:2" x14ac:dyDescent="0.2">
      <c r="B38" s="3"/>
    </row>
    <row r="40" spans="2:2" x14ac:dyDescent="0.2">
      <c r="B40" s="3"/>
    </row>
  </sheetData>
  <sheetProtection algorithmName="SHA-512" hashValue="TxQX9v9PWXI/dy1Y6vR/wNm3x7WV4Ze2b9oMQc44TA2amJDzNR51jLgnadBJQw7NhrUYezRU89aVuHX1oCqtBQ==" saltValue="czj25584s5yqnsjLdfuxGw==" spinCount="100000" sheet="1"/>
  <protectedRanges>
    <protectedRange sqref="C7:C9 C11:C15 C17:C19 C26 C21" name="Range4_1_1"/>
  </protectedRanges>
  <mergeCells count="22">
    <mergeCell ref="J21:J22"/>
    <mergeCell ref="K23:K24"/>
    <mergeCell ref="K25:K26"/>
    <mergeCell ref="H23:I24"/>
    <mergeCell ref="H25:I26"/>
    <mergeCell ref="L23:M24"/>
    <mergeCell ref="L25:M26"/>
    <mergeCell ref="J23:J24"/>
    <mergeCell ref="J25:J26"/>
    <mergeCell ref="G23:G24"/>
    <mergeCell ref="G25:G26"/>
    <mergeCell ref="A1:O1"/>
    <mergeCell ref="N4:N5"/>
    <mergeCell ref="L4:M4"/>
    <mergeCell ref="N11:N12"/>
    <mergeCell ref="H11:H12"/>
    <mergeCell ref="H4:H5"/>
    <mergeCell ref="I4:I5"/>
    <mergeCell ref="I11:I12"/>
    <mergeCell ref="K11:K12"/>
    <mergeCell ref="L11:M11"/>
    <mergeCell ref="I8:L8"/>
  </mergeCells>
  <conditionalFormatting sqref="C16:C18 C7:C14 C22:C23">
    <cfRule type="cellIs" dxfId="13" priority="17" stopIfTrue="1" operator="notBetween">
      <formula>$K$24</formula>
      <formula>$L$24</formula>
    </cfRule>
    <cfRule type="cellIs" dxfId="12" priority="18" stopIfTrue="1" operator="between">
      <formula>$K$24</formula>
      <formula>$L$24</formula>
    </cfRule>
  </conditionalFormatting>
  <conditionalFormatting sqref="C20">
    <cfRule type="cellIs" dxfId="11" priority="13" stopIfTrue="1" operator="notBetween">
      <formula>$K$24</formula>
      <formula>$L$24</formula>
    </cfRule>
    <cfRule type="cellIs" dxfId="10" priority="14" stopIfTrue="1" operator="between">
      <formula>$K$24</formula>
      <formula>$L$24</formula>
    </cfRule>
  </conditionalFormatting>
  <conditionalFormatting sqref="C24:C25">
    <cfRule type="cellIs" dxfId="9" priority="11" stopIfTrue="1" operator="notBetween">
      <formula>$K$24</formula>
      <formula>$L$24</formula>
    </cfRule>
    <cfRule type="cellIs" dxfId="8" priority="12" stopIfTrue="1" operator="between">
      <formula>$K$24</formula>
      <formula>$L$24</formula>
    </cfRule>
  </conditionalFormatting>
  <conditionalFormatting sqref="C15">
    <cfRule type="cellIs" dxfId="7" priority="7" stopIfTrue="1" operator="notBetween">
      <formula>$K$24</formula>
      <formula>$L$24</formula>
    </cfRule>
    <cfRule type="cellIs" dxfId="6" priority="8" stopIfTrue="1" operator="between">
      <formula>$K$24</formula>
      <formula>$L$24</formula>
    </cfRule>
  </conditionalFormatting>
  <conditionalFormatting sqref="C19">
    <cfRule type="cellIs" dxfId="5" priority="5" stopIfTrue="1" operator="notBetween">
      <formula>$K$24</formula>
      <formula>$L$24</formula>
    </cfRule>
    <cfRule type="cellIs" dxfId="4" priority="6" stopIfTrue="1" operator="between">
      <formula>$K$24</formula>
      <formula>$L$24</formula>
    </cfRule>
  </conditionalFormatting>
  <conditionalFormatting sqref="C26">
    <cfRule type="cellIs" dxfId="3" priority="3" stopIfTrue="1" operator="notBetween">
      <formula>$K$24</formula>
      <formula>$L$24</formula>
    </cfRule>
    <cfRule type="cellIs" dxfId="2" priority="4" stopIfTrue="1" operator="between">
      <formula>$K$24</formula>
      <formula>$L$24</formula>
    </cfRule>
  </conditionalFormatting>
  <conditionalFormatting sqref="C21">
    <cfRule type="cellIs" dxfId="1" priority="1" stopIfTrue="1" operator="notBetween">
      <formula>$K$24</formula>
      <formula>$L$24</formula>
    </cfRule>
    <cfRule type="cellIs" dxfId="0" priority="2" stopIfTrue="1" operator="between">
      <formula>$K$24</formula>
      <formula>$L$24</formula>
    </cfRule>
  </conditionalFormatting>
  <pageMargins left="0.75" right="0.75" top="1" bottom="1" header="0.5" footer="0.5"/>
  <pageSetup paperSize="9" scale="6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Bias 4th edition </vt:lpstr>
      <vt:lpstr>'Bias 4th edition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COM-BIGQ</dc:creator>
  <cp:lastModifiedBy>FF</cp:lastModifiedBy>
  <cp:lastPrinted>2019-08-30T02:12:36Z</cp:lastPrinted>
  <dcterms:created xsi:type="dcterms:W3CDTF">2013-08-02T10:51:19Z</dcterms:created>
  <dcterms:modified xsi:type="dcterms:W3CDTF">2021-07-21T07:21:42Z</dcterms:modified>
</cp:coreProperties>
</file>